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935B" lockStructure="1"/>
  <bookViews>
    <workbookView xWindow="0" yWindow="0" windowWidth="28800" windowHeight="11625"/>
  </bookViews>
  <sheets>
    <sheet name="Price bid template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7" i="1" l="1"/>
  <c r="D55" i="1" s="1"/>
  <c r="C27" i="1" l="1"/>
  <c r="D25" i="1" s="1"/>
  <c r="D18" i="1" l="1"/>
  <c r="C23" i="1" l="1"/>
  <c r="D21" i="1" s="1"/>
  <c r="D15" i="1"/>
  <c r="D12" i="1" l="1"/>
  <c r="D29" i="1" l="1"/>
  <c r="D32" i="1"/>
  <c r="D52" i="1" l="1"/>
  <c r="C62" i="1" l="1"/>
  <c r="D61" i="1" s="1"/>
  <c r="C60" i="1"/>
  <c r="D59" i="1" s="1"/>
  <c r="C51" i="1"/>
  <c r="D50" i="1" s="1"/>
  <c r="C49" i="1"/>
  <c r="D48" i="1" s="1"/>
  <c r="C47" i="1"/>
  <c r="D46" i="1" s="1"/>
  <c r="C45" i="1"/>
  <c r="D44" i="1" s="1"/>
  <c r="C43" i="1"/>
  <c r="D42" i="1" s="1"/>
  <c r="C41" i="1"/>
  <c r="D40" i="1" s="1"/>
  <c r="C39" i="1"/>
  <c r="D38" i="1" s="1"/>
  <c r="D35" i="1"/>
  <c r="D7" i="1"/>
  <c r="D63" i="1" l="1"/>
</calcChain>
</file>

<file path=xl/sharedStrings.xml><?xml version="1.0" encoding="utf-8"?>
<sst xmlns="http://schemas.openxmlformats.org/spreadsheetml/2006/main" count="93" uniqueCount="84">
  <si>
    <t>Transportation</t>
  </si>
  <si>
    <t>number of years of initial service (for simulation purposes)</t>
  </si>
  <si>
    <t>Truck stand-by</t>
  </si>
  <si>
    <t>Annual availability fee for initial EAS arrangement (Paf1y)</t>
  </si>
  <si>
    <t>Price Category
€</t>
  </si>
  <si>
    <t>Total costs (€) for simulation of total price of the Framework Contract over 4 years</t>
  </si>
  <si>
    <t>IMPORTANT NOTES:</t>
  </si>
  <si>
    <t>Mobilisation</t>
  </si>
  <si>
    <t>Price additional condition test</t>
  </si>
  <si>
    <t>Price additional person day(s) for maintenance</t>
  </si>
  <si>
    <t>Values for simulation (€) (white cells) and unit prices (€) offered by tenderers (grey cells)</t>
  </si>
  <si>
    <t>Number of years</t>
  </si>
  <si>
    <t>Number of mobilisation/demobilisation in 4 years</t>
  </si>
  <si>
    <t>Number of person day additional per month</t>
  </si>
  <si>
    <t>Number of transport for a 20ft truck for a distance between 0 to 500 km in 4 years</t>
  </si>
  <si>
    <t>Number of transport for a 40ft truck for a distance between 0 to 500 km in 4 years</t>
  </si>
  <si>
    <t xml:space="preserve">Number of transport for a 20ft truck for a distance between 501 to 2000 km in 4 years </t>
  </si>
  <si>
    <t xml:space="preserve">Number of transport for a 40ft truck for a distance between 501 to 2000 km in 4 years </t>
  </si>
  <si>
    <t>= Pmob * 3mobilisations * 4years</t>
  </si>
  <si>
    <t>= Pt_20_500 * 500km * 2voyages * 4years</t>
  </si>
  <si>
    <t>= Pt_40_500 * 500km * 2voyages * 4years</t>
  </si>
  <si>
    <t>= Pt_20_2000 * 1000km * 2voyages * 4years</t>
  </si>
  <si>
    <t>= Pt_40_2000 * 1000km * 2voyages * 4years</t>
  </si>
  <si>
    <t>Number of days in 4 years for stand-by of one 40ft truck</t>
  </si>
  <si>
    <t>Number of person day</t>
  </si>
  <si>
    <t>Number of days in 4 years for stand-by of one 20ft truck</t>
  </si>
  <si>
    <t>= Pinsuranceequip * 3years</t>
  </si>
  <si>
    <t>= Ptsp * 3days * 4years</t>
  </si>
  <si>
    <t>= Pst20 * 3days * 4years</t>
  </si>
  <si>
    <t>P3 - Costs for exercises and mobilisation</t>
  </si>
  <si>
    <t xml:space="preserve">P2 - Costs of potential additional services </t>
  </si>
  <si>
    <t>P1 - Costs of initial arrangement (4 years)</t>
  </si>
  <si>
    <t>Formula for calculation of total cost for simulation of total price of the Framework Contract over 4 years</t>
  </si>
  <si>
    <t xml:space="preserve">= Paf1y * 4 years
</t>
  </si>
  <si>
    <t>= Pst40 * 3days * 4years</t>
  </si>
  <si>
    <t>Additional Area required in m2</t>
  </si>
  <si>
    <t>= Ppdm * 12months * 3years</t>
  </si>
  <si>
    <t>Price additional indoor storage for equipment</t>
  </si>
  <si>
    <t xml:space="preserve">P2 = total estimated cost of potential additional services </t>
  </si>
  <si>
    <t>P3 = total estimated cost of exercices and mobilisations</t>
  </si>
  <si>
    <t>Number of transport of 40ft for a distance above 2000 km in 4 years</t>
  </si>
  <si>
    <t>Number of transport for a 20ft truck for a distance above 2000 km in 4 years</t>
  </si>
  <si>
    <t>= P_20_above2000 * 2500km * 2voyages * 4years</t>
  </si>
  <si>
    <t>= Pt_40_above2000 * 2500km * 2voyages * 4years</t>
  </si>
  <si>
    <t>Price additional outdoor storage for equipment</t>
  </si>
  <si>
    <r>
      <t xml:space="preserve">*Please fill prices in all </t>
    </r>
    <r>
      <rPr>
        <b/>
        <sz val="16"/>
        <color theme="0" tint="-0.499984740745262"/>
        <rFont val="Arial"/>
        <family val="2"/>
      </rPr>
      <t>GREY</t>
    </r>
    <r>
      <rPr>
        <b/>
        <sz val="16"/>
        <color rgb="FFFF0000"/>
        <rFont val="Arial"/>
        <family val="2"/>
      </rPr>
      <t xml:space="preserve"> </t>
    </r>
    <r>
      <rPr>
        <sz val="16"/>
        <color rgb="FFFF0000"/>
        <rFont val="Arial"/>
        <family val="2"/>
      </rPr>
      <t>cells. Offers that did not complete all cells might be rejected and not be evaluated against the award criteria.
*Prices indicated in the grid must be without VAT. 
*The cost of the initial arrangement (P1) must remain under the maximum allocated budget (1,280,000EUR). Bids with prices beyond this ceiling will be rejected and not considered for further evaluation.
* The reference values used to calculate the costs for the potential additional services and transports are for simulation purposes only and do not represent any commitment by EMSA.</t>
    </r>
  </si>
  <si>
    <r>
      <t xml:space="preserve">P1 =total cost of initial EAS arrangement(4 years). 
NOTE: </t>
    </r>
    <r>
      <rPr>
        <b/>
        <i/>
        <sz val="12"/>
        <color rgb="FFFF0000"/>
        <rFont val="Arial"/>
        <family val="2"/>
      </rPr>
      <t>The cost of the initial arrangement (P1) must remain under the maximum budget allocated  (1,280,000EUR). 
Bids with prices beyond that ceiling will be rejected and not considered  for further evaluation.</t>
    </r>
    <r>
      <rPr>
        <b/>
        <sz val="12"/>
        <color rgb="FFFF0000"/>
        <rFont val="Arial"/>
        <family val="2"/>
      </rPr>
      <t xml:space="preserve"> </t>
    </r>
  </si>
  <si>
    <r>
      <t xml:space="preserve">Equipment mobilisation lump sum </t>
    </r>
    <r>
      <rPr>
        <b/>
        <sz val="12"/>
        <color theme="1"/>
        <rFont val="Arial"/>
        <family val="2"/>
      </rPr>
      <t>(Pmob)</t>
    </r>
  </si>
  <si>
    <r>
      <t xml:space="preserve">Price per km for a 20ft truck for a distance between 0 to 500 km by road </t>
    </r>
    <r>
      <rPr>
        <b/>
        <sz val="12"/>
        <color theme="1"/>
        <rFont val="Arial"/>
        <family val="2"/>
      </rPr>
      <t>(Pt_20_500)</t>
    </r>
  </si>
  <si>
    <r>
      <t xml:space="preserve">Price per km for a 40ft truck for a distance between 0 to 500 km </t>
    </r>
    <r>
      <rPr>
        <b/>
        <sz val="12"/>
        <color theme="1"/>
        <rFont val="Arial"/>
        <family val="2"/>
      </rPr>
      <t xml:space="preserve"> (Pt_40_500)</t>
    </r>
  </si>
  <si>
    <r>
      <t xml:space="preserve">Price per km for a 20ft truck for a distance between 501 to 2000 km </t>
    </r>
    <r>
      <rPr>
        <b/>
        <sz val="12"/>
        <color theme="1"/>
        <rFont val="Arial"/>
        <family val="2"/>
      </rPr>
      <t>(Pt_20_2000)</t>
    </r>
  </si>
  <si>
    <r>
      <t xml:space="preserve">Price per km  for transport of 40ft for a distance between 501 to 2000 km </t>
    </r>
    <r>
      <rPr>
        <b/>
        <sz val="12"/>
        <color theme="1"/>
        <rFont val="Arial"/>
        <family val="2"/>
      </rPr>
      <t>(Pt_40_2000)</t>
    </r>
  </si>
  <si>
    <r>
      <t xml:space="preserve">Price storage per month and per m2 in EURO </t>
    </r>
    <r>
      <rPr>
        <b/>
        <sz val="12"/>
        <color theme="1"/>
        <rFont val="Arial"/>
        <family val="2"/>
      </rPr>
      <t>(Poutstoequip)</t>
    </r>
  </si>
  <si>
    <r>
      <t xml:space="preserve">Price storage per month and per m2 in EURO </t>
    </r>
    <r>
      <rPr>
        <b/>
        <sz val="12"/>
        <color theme="1"/>
        <rFont val="Arial"/>
        <family val="2"/>
      </rPr>
      <t>(Pstodisp)</t>
    </r>
  </si>
  <si>
    <r>
      <t xml:space="preserve">Price/person day in EURO </t>
    </r>
    <r>
      <rPr>
        <b/>
        <sz val="12"/>
        <color theme="1"/>
        <rFont val="Arial"/>
        <family val="2"/>
      </rPr>
      <t>(Ppdm)</t>
    </r>
  </si>
  <si>
    <r>
      <t>Price for condition test combined recovery system</t>
    </r>
    <r>
      <rPr>
        <b/>
        <sz val="12"/>
        <color theme="1"/>
        <rFont val="Arial"/>
        <family val="2"/>
      </rPr>
      <t xml:space="preserve"> (Ptestcrs)</t>
    </r>
  </si>
  <si>
    <r>
      <t xml:space="preserve">Price for condition test skimmer set </t>
    </r>
    <r>
      <rPr>
        <b/>
        <sz val="12"/>
        <color theme="1"/>
        <rFont val="Arial"/>
        <family val="2"/>
      </rPr>
      <t>(Ptestskimmer)</t>
    </r>
  </si>
  <si>
    <r>
      <t xml:space="preserve">Price storage per month and per m2 in EURO </t>
    </r>
    <r>
      <rPr>
        <b/>
        <sz val="12"/>
        <color theme="1"/>
        <rFont val="Arial"/>
        <family val="2"/>
      </rPr>
      <t>(Pindstoequip)</t>
    </r>
  </si>
  <si>
    <r>
      <t xml:space="preserve">Price/person day in EURO </t>
    </r>
    <r>
      <rPr>
        <b/>
        <sz val="12"/>
        <color theme="1"/>
        <rFont val="Arial"/>
        <family val="2"/>
      </rPr>
      <t>(Ptsp)</t>
    </r>
  </si>
  <si>
    <r>
      <t xml:space="preserve">Price  for one day standby of one 20ft truck on site of the exercise/response </t>
    </r>
    <r>
      <rPr>
        <b/>
        <sz val="12"/>
        <color theme="1"/>
        <rFont val="Arial"/>
        <family val="2"/>
      </rPr>
      <t>(Pst20)</t>
    </r>
  </si>
  <si>
    <r>
      <t xml:space="preserve">Price  for one day standby of one 40ft truck on site of the exercise/response </t>
    </r>
    <r>
      <rPr>
        <b/>
        <sz val="12"/>
        <color theme="1"/>
        <rFont val="Arial"/>
        <family val="2"/>
      </rPr>
      <t>(Pst40)</t>
    </r>
  </si>
  <si>
    <t>Price additional insurance Dispersant</t>
  </si>
  <si>
    <r>
      <t xml:space="preserve">Equipment value in EURO </t>
    </r>
    <r>
      <rPr>
        <b/>
        <sz val="12"/>
        <color theme="1"/>
        <rFont val="Arial"/>
        <family val="2"/>
      </rPr>
      <t>(Pequip)</t>
    </r>
  </si>
  <si>
    <r>
      <t xml:space="preserve">Dispersant value in EURO </t>
    </r>
    <r>
      <rPr>
        <b/>
        <sz val="12"/>
        <color theme="1"/>
        <rFont val="Arial"/>
        <family val="2"/>
      </rPr>
      <t>(Pdisp)</t>
    </r>
  </si>
  <si>
    <r>
      <t xml:space="preserve">Insurance rate (% of the dispersant value) in EURO </t>
    </r>
    <r>
      <rPr>
        <b/>
        <sz val="12"/>
        <color theme="1"/>
        <rFont val="Arial"/>
        <family val="2"/>
      </rPr>
      <t>(Pinsurancedisp%)</t>
    </r>
  </si>
  <si>
    <r>
      <t xml:space="preserve">Insurance rate (% of the equipmentvalue) in EURO </t>
    </r>
    <r>
      <rPr>
        <b/>
        <sz val="12"/>
        <color theme="1"/>
        <rFont val="Arial"/>
        <family val="2"/>
      </rPr>
      <t>(Pinsuranceequip%)</t>
    </r>
  </si>
  <si>
    <t>Price technical support personnel</t>
  </si>
  <si>
    <t>Price additional Insurance Equipment</t>
  </si>
  <si>
    <t xml:space="preserve">=Pinsurancedisp*3 years </t>
  </si>
  <si>
    <t>Price of insurance per year in EURO (Pinsurancedisp) = Pinsurancedisp% * Pdisp</t>
  </si>
  <si>
    <r>
      <t xml:space="preserve">price of insurance per year in EURO </t>
    </r>
    <r>
      <rPr>
        <b/>
        <sz val="12"/>
        <color theme="1"/>
        <rFont val="Arial"/>
        <family val="2"/>
      </rPr>
      <t>(Pinsuranceequip)</t>
    </r>
    <r>
      <rPr>
        <sz val="12"/>
        <color theme="1"/>
        <rFont val="Arial"/>
        <family val="2"/>
      </rPr>
      <t xml:space="preserve"> = Pinsurance% * Pequip</t>
    </r>
  </si>
  <si>
    <t>Tariff per day (insurance charge per day)</t>
  </si>
  <si>
    <r>
      <t xml:space="preserve">Value of equipment  to be insured in EURO </t>
    </r>
    <r>
      <rPr>
        <b/>
        <sz val="12"/>
        <color theme="1"/>
        <rFont val="Arial"/>
        <family val="2"/>
      </rPr>
      <t>(Pequip)</t>
    </r>
  </si>
  <si>
    <t>Price additional indoor storage for dispersants</t>
  </si>
  <si>
    <t>Insurance charges for equipment</t>
  </si>
  <si>
    <t>Insurance rate per day in EURO (Pspecialinsurance%)</t>
  </si>
  <si>
    <t>Number of days of extended insurance cover in 4 years</t>
  </si>
  <si>
    <t>=insurancechargeperday*6 days*4 years</t>
  </si>
  <si>
    <r>
      <t>Price per km for transport of 20ft for a distance above 2000 km</t>
    </r>
    <r>
      <rPr>
        <b/>
        <sz val="12"/>
        <color theme="1"/>
        <rFont val="Arial"/>
        <family val="2"/>
      </rPr>
      <t xml:space="preserve"> (Pt_20_above2000)</t>
    </r>
  </si>
  <si>
    <r>
      <t xml:space="preserve">Price per km  for a 40ft truck for a distance above 2000 km </t>
    </r>
    <r>
      <rPr>
        <b/>
        <sz val="12"/>
        <color theme="1"/>
        <rFont val="Arial"/>
        <family val="2"/>
      </rPr>
      <t>(Pt_40_above2000)</t>
    </r>
  </si>
  <si>
    <t>= 200m² * Pstodisp * 12months * 3years</t>
  </si>
  <si>
    <t>= 600m² * Pstoequip * 12months * 3years</t>
  </si>
  <si>
    <t>= 300m² * Pstoequip * 12months * 3years</t>
  </si>
  <si>
    <t>= (Ptestcrs + Ptestskimmer) * 3years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</si>
</sst>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_ ;\-#,##0.00\ "/>
    <numFmt numFmtId="165" formatCode="#,##0.000"/>
    <numFmt numFmtId="166" formatCode="0.000%"/>
  </numFmts>
  <fonts count="15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rgb="FFFF0000"/>
      <name val="Arial"/>
      <family val="2"/>
    </font>
    <font>
      <sz val="12"/>
      <name val="Arial"/>
      <family val="2"/>
    </font>
    <font>
      <b/>
      <sz val="16"/>
      <color theme="0" tint="-0.499984740745262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rgb="FFFF0000"/>
      <name val="Arial"/>
      <family val="2"/>
    </font>
    <font>
      <sz val="16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7" fillId="0" borderId="12" xfId="0" applyFont="1" applyBorder="1" applyProtection="1"/>
    <xf numFmtId="0" fontId="7" fillId="0" borderId="7" xfId="0" applyFont="1" applyFill="1" applyBorder="1" applyAlignment="1" applyProtection="1">
      <alignment horizontal="left" vertical="center" wrapText="1"/>
    </xf>
    <xf numFmtId="43" fontId="7" fillId="0" borderId="7" xfId="0" applyNumberFormat="1" applyFont="1" applyFill="1" applyBorder="1" applyAlignment="1" applyProtection="1">
      <alignment horizontal="right" vertical="center" wrapText="1"/>
    </xf>
    <xf numFmtId="0" fontId="7" fillId="0" borderId="1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left" vertical="center" wrapText="1"/>
    </xf>
    <xf numFmtId="0" fontId="7" fillId="0" borderId="12" xfId="0" applyNumberFormat="1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horizontal="right" vertical="center"/>
    </xf>
    <xf numFmtId="0" fontId="9" fillId="2" borderId="12" xfId="0" applyFont="1" applyFill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right" vertical="center" wrapText="1"/>
    </xf>
    <xf numFmtId="164" fontId="2" fillId="2" borderId="0" xfId="0" applyNumberFormat="1" applyFont="1" applyFill="1" applyBorder="1" applyAlignment="1" applyProtection="1">
      <alignment horizontal="right" vertical="center"/>
    </xf>
    <xf numFmtId="49" fontId="7" fillId="2" borderId="0" xfId="0" applyNumberFormat="1" applyFon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/>
    </xf>
    <xf numFmtId="49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32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Border="1" applyAlignment="1" applyProtection="1">
      <alignment wrapText="1"/>
    </xf>
    <xf numFmtId="49" fontId="7" fillId="0" borderId="2" xfId="0" applyNumberFormat="1" applyFont="1" applyFill="1" applyBorder="1" applyAlignment="1" applyProtection="1">
      <alignment wrapText="1"/>
    </xf>
    <xf numFmtId="0" fontId="4" fillId="6" borderId="5" xfId="0" applyFont="1" applyFill="1" applyBorder="1" applyAlignment="1" applyProtection="1"/>
    <xf numFmtId="49" fontId="4" fillId="6" borderId="6" xfId="0" applyNumberFormat="1" applyFont="1" applyFill="1" applyBorder="1" applyAlignment="1" applyProtection="1">
      <alignment wrapText="1"/>
    </xf>
    <xf numFmtId="4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3" xfId="0" applyFont="1" applyFill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 wrapText="1"/>
    </xf>
    <xf numFmtId="4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left" vertical="center"/>
    </xf>
    <xf numFmtId="164" fontId="13" fillId="5" borderId="34" xfId="0" applyNumberFormat="1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 wrapText="1"/>
    </xf>
    <xf numFmtId="164" fontId="13" fillId="5" borderId="42" xfId="0" applyNumberFormat="1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left" vertical="center"/>
    </xf>
    <xf numFmtId="0" fontId="7" fillId="0" borderId="9" xfId="0" applyFont="1" applyFill="1" applyBorder="1" applyAlignment="1" applyProtection="1">
      <alignment horizontal="left" vertical="center"/>
    </xf>
    <xf numFmtId="0" fontId="7" fillId="0" borderId="21" xfId="0" applyFont="1" applyFill="1" applyBorder="1" applyAlignment="1" applyProtection="1">
      <alignment horizontal="left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9" xfId="0" applyFont="1" applyFill="1" applyBorder="1" applyAlignment="1" applyProtection="1">
      <alignment horizontal="left" vertical="center"/>
    </xf>
    <xf numFmtId="0" fontId="7" fillId="0" borderId="11" xfId="0" applyFont="1" applyBorder="1" applyAlignment="1" applyProtection="1">
      <alignment horizontal="left" vertical="center"/>
    </xf>
    <xf numFmtId="164" fontId="13" fillId="0" borderId="2" xfId="0" applyNumberFormat="1" applyFont="1" applyFill="1" applyBorder="1" applyAlignment="1" applyProtection="1">
      <alignment vertical="center"/>
    </xf>
    <xf numFmtId="165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Fill="1" applyBorder="1" applyAlignment="1" applyProtection="1">
      <alignment horizontal="right" vertical="center" wrapText="1"/>
    </xf>
    <xf numFmtId="0" fontId="7" fillId="0" borderId="7" xfId="0" applyFont="1" applyFill="1" applyBorder="1" applyAlignment="1" applyProtection="1">
      <alignment vertical="center" wrapText="1"/>
    </xf>
    <xf numFmtId="0" fontId="7" fillId="0" borderId="7" xfId="0" applyNumberFormat="1" applyFont="1" applyFill="1" applyBorder="1" applyAlignment="1" applyProtection="1">
      <alignment horizontal="right" vertical="center" wrapText="1"/>
    </xf>
    <xf numFmtId="166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36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49" fontId="0" fillId="0" borderId="0" xfId="0" applyNumberFormat="1" applyAlignment="1" applyProtection="1">
      <alignment wrapText="1"/>
    </xf>
    <xf numFmtId="0" fontId="7" fillId="0" borderId="27" xfId="0" applyFont="1" applyFill="1" applyBorder="1" applyAlignment="1" applyProtection="1">
      <alignment horizontal="left" vertical="center"/>
    </xf>
    <xf numFmtId="0" fontId="7" fillId="0" borderId="46" xfId="0" applyFont="1" applyBorder="1" applyAlignment="1" applyProtection="1">
      <alignment horizontal="right" vertical="center" wrapText="1"/>
    </xf>
    <xf numFmtId="0" fontId="7" fillId="0" borderId="15" xfId="0" applyFont="1" applyFill="1" applyBorder="1" applyAlignment="1" applyProtection="1">
      <alignment horizontal="left" vertical="center" wrapText="1"/>
    </xf>
    <xf numFmtId="4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right" vertical="center"/>
    </xf>
    <xf numFmtId="0" fontId="7" fillId="0" borderId="28" xfId="0" applyFont="1" applyFill="1" applyBorder="1" applyAlignment="1" applyProtection="1">
      <alignment horizontal="left" vertical="center"/>
    </xf>
    <xf numFmtId="0" fontId="7" fillId="0" borderId="10" xfId="0" applyNumberFormat="1" applyFont="1" applyFill="1" applyBorder="1" applyAlignment="1" applyProtection="1">
      <alignment horizontal="right" vertical="center" wrapText="1"/>
    </xf>
    <xf numFmtId="0" fontId="7" fillId="0" borderId="24" xfId="0" applyFont="1" applyFill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right" vertical="center" wrapText="1"/>
    </xf>
    <xf numFmtId="3" fontId="7" fillId="2" borderId="47" xfId="0" applyNumberFormat="1" applyFont="1" applyFill="1" applyBorder="1" applyAlignment="1" applyProtection="1">
      <alignment horizontal="right" vertical="center" wrapText="1"/>
    </xf>
    <xf numFmtId="0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7" xfId="0" applyNumberFormat="1" applyFont="1" applyBorder="1" applyProtection="1"/>
    <xf numFmtId="0" fontId="7" fillId="0" borderId="7" xfId="0" applyFont="1" applyBorder="1" applyProtection="1"/>
    <xf numFmtId="0" fontId="7" fillId="0" borderId="46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6" fillId="0" borderId="37" xfId="0" applyFont="1" applyFill="1" applyBorder="1" applyAlignment="1" applyProtection="1">
      <alignment horizontal="center" vertical="center" wrapText="1"/>
    </xf>
    <xf numFmtId="2" fontId="6" fillId="7" borderId="19" xfId="0" applyNumberFormat="1" applyFont="1" applyFill="1" applyBorder="1" applyAlignment="1" applyProtection="1">
      <alignment horizontal="center" vertical="center"/>
    </xf>
    <xf numFmtId="2" fontId="6" fillId="7" borderId="17" xfId="0" applyNumberFormat="1" applyFont="1" applyFill="1" applyBorder="1" applyAlignment="1" applyProtection="1">
      <alignment horizontal="center" vertical="center"/>
    </xf>
    <xf numFmtId="2" fontId="6" fillId="7" borderId="21" xfId="0" applyNumberFormat="1" applyFont="1" applyFill="1" applyBorder="1" applyAlignment="1" applyProtection="1">
      <alignment horizontal="center" vertical="center"/>
    </xf>
    <xf numFmtId="49" fontId="7" fillId="0" borderId="25" xfId="0" applyNumberFormat="1" applyFont="1" applyFill="1" applyBorder="1" applyAlignment="1" applyProtection="1">
      <alignment horizontal="left" vertical="center"/>
    </xf>
    <xf numFmtId="49" fontId="7" fillId="0" borderId="22" xfId="0" applyNumberFormat="1" applyFont="1" applyFill="1" applyBorder="1" applyAlignment="1" applyProtection="1">
      <alignment horizontal="left" vertical="center"/>
    </xf>
    <xf numFmtId="49" fontId="7" fillId="0" borderId="26" xfId="0" applyNumberFormat="1" applyFont="1" applyFill="1" applyBorder="1" applyAlignment="1" applyProtection="1">
      <alignment horizontal="left" vertical="center"/>
    </xf>
    <xf numFmtId="4" fontId="6" fillId="7" borderId="36" xfId="0" applyNumberFormat="1" applyFont="1" applyFill="1" applyBorder="1" applyAlignment="1" applyProtection="1">
      <alignment horizontal="center" vertical="center"/>
    </xf>
    <xf numFmtId="4" fontId="6" fillId="7" borderId="34" xfId="0" applyNumberFormat="1" applyFont="1" applyFill="1" applyBorder="1" applyAlignment="1" applyProtection="1">
      <alignment horizontal="center" vertical="center"/>
    </xf>
    <xf numFmtId="2" fontId="6" fillId="7" borderId="41" xfId="0" applyNumberFormat="1" applyFont="1" applyFill="1" applyBorder="1" applyAlignment="1" applyProtection="1">
      <alignment horizontal="center" vertical="center"/>
    </xf>
    <xf numFmtId="2" fontId="6" fillId="7" borderId="34" xfId="0" applyNumberFormat="1" applyFont="1" applyFill="1" applyBorder="1" applyAlignment="1" applyProtection="1">
      <alignment horizontal="center" vertical="center"/>
    </xf>
    <xf numFmtId="49" fontId="7" fillId="0" borderId="14" xfId="0" applyNumberFormat="1" applyFont="1" applyFill="1" applyBorder="1" applyAlignment="1" applyProtection="1">
      <alignment horizontal="left" vertical="center"/>
    </xf>
    <xf numFmtId="49" fontId="7" fillId="0" borderId="16" xfId="0" applyNumberFormat="1" applyFont="1" applyFill="1" applyBorder="1" applyAlignment="1" applyProtection="1">
      <alignment horizontal="left" vertical="center"/>
    </xf>
    <xf numFmtId="49" fontId="7" fillId="0" borderId="13" xfId="0" applyNumberFormat="1" applyFont="1" applyFill="1" applyBorder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center" vertical="center"/>
    </xf>
    <xf numFmtId="0" fontId="11" fillId="4" borderId="4" xfId="0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horizontal="left" vertical="center" wrapText="1"/>
    </xf>
    <xf numFmtId="0" fontId="6" fillId="0" borderId="17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4" fontId="6" fillId="7" borderId="41" xfId="0" applyNumberFormat="1" applyFont="1" applyFill="1" applyBorder="1" applyAlignment="1" applyProtection="1">
      <alignment horizontal="center" vertical="center"/>
    </xf>
    <xf numFmtId="4" fontId="6" fillId="7" borderId="10" xfId="0" applyNumberFormat="1" applyFont="1" applyFill="1" applyBorder="1" applyAlignment="1" applyProtection="1">
      <alignment horizontal="center" vertical="center"/>
    </xf>
    <xf numFmtId="4" fontId="6" fillId="7" borderId="7" xfId="0" applyNumberFormat="1" applyFont="1" applyFill="1" applyBorder="1" applyAlignment="1" applyProtection="1">
      <alignment horizontal="center" vertical="center"/>
    </xf>
    <xf numFmtId="4" fontId="6" fillId="7" borderId="12" xfId="0" applyNumberFormat="1" applyFont="1" applyFill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left" vertical="center" wrapText="1"/>
    </xf>
    <xf numFmtId="0" fontId="6" fillId="0" borderId="17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3" fillId="6" borderId="20" xfId="0" applyFont="1" applyFill="1" applyBorder="1" applyAlignment="1" applyProtection="1">
      <alignment wrapText="1"/>
    </xf>
    <xf numFmtId="0" fontId="0" fillId="0" borderId="5" xfId="0" applyBorder="1" applyAlignment="1" applyProtection="1"/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14" fillId="6" borderId="18" xfId="0" applyFont="1" applyFill="1" applyBorder="1" applyAlignment="1" applyProtection="1">
      <alignment horizontal="left" wrapText="1"/>
    </xf>
    <xf numFmtId="0" fontId="14" fillId="6" borderId="1" xfId="0" applyFont="1" applyFill="1" applyBorder="1" applyAlignment="1" applyProtection="1">
      <alignment horizontal="left" wrapText="1"/>
    </xf>
    <xf numFmtId="0" fontId="14" fillId="6" borderId="33" xfId="0" applyFont="1" applyFill="1" applyBorder="1" applyAlignment="1" applyProtection="1">
      <alignment horizontal="left" wrapText="1"/>
    </xf>
    <xf numFmtId="164" fontId="13" fillId="5" borderId="43" xfId="0" applyNumberFormat="1" applyFont="1" applyFill="1" applyBorder="1" applyAlignment="1" applyProtection="1">
      <alignment horizontal="center" vertical="center"/>
    </xf>
    <xf numFmtId="164" fontId="13" fillId="5" borderId="44" xfId="0" applyNumberFormat="1" applyFont="1" applyFill="1" applyBorder="1" applyAlignment="1" applyProtection="1">
      <alignment horizontal="center" vertical="center"/>
    </xf>
    <xf numFmtId="164" fontId="13" fillId="5" borderId="45" xfId="0" applyNumberFormat="1" applyFont="1" applyFill="1" applyBorder="1" applyAlignment="1" applyProtection="1">
      <alignment horizontal="center" vertical="center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38" xfId="0" applyNumberFormat="1" applyFont="1" applyFill="1" applyBorder="1" applyAlignment="1" applyProtection="1">
      <alignment horizontal="left" vertical="center"/>
    </xf>
    <xf numFmtId="49" fontId="7" fillId="0" borderId="33" xfId="0" applyNumberFormat="1" applyFont="1" applyFill="1" applyBorder="1" applyAlignment="1" applyProtection="1">
      <alignment horizontal="left" vertical="center"/>
    </xf>
    <xf numFmtId="0" fontId="2" fillId="0" borderId="11" xfId="0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horizontal="right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6" fillId="0" borderId="35" xfId="0" applyFont="1" applyFill="1" applyBorder="1" applyAlignment="1" applyProtection="1">
      <alignment horizontal="left" vertical="center" wrapText="1"/>
    </xf>
    <xf numFmtId="0" fontId="7" fillId="0" borderId="28" xfId="0" applyFont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right" vertical="center"/>
    </xf>
    <xf numFmtId="0" fontId="13" fillId="0" borderId="39" xfId="0" applyFont="1" applyBorder="1" applyAlignment="1" applyProtection="1">
      <alignment horizontal="right" vertical="center"/>
    </xf>
    <xf numFmtId="0" fontId="6" fillId="0" borderId="15" xfId="0" applyFont="1" applyFill="1" applyBorder="1" applyAlignment="1" applyProtection="1">
      <alignment horizontal="left" vertical="center" wrapText="1"/>
    </xf>
    <xf numFmtId="0" fontId="6" fillId="0" borderId="40" xfId="0" applyFont="1" applyFill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0" fontId="6" fillId="0" borderId="11" xfId="0" applyFont="1" applyFill="1" applyBorder="1" applyAlignment="1" applyProtection="1">
      <alignment horizontal="left" vertical="center" wrapText="1"/>
    </xf>
    <xf numFmtId="0" fontId="6" fillId="0" borderId="27" xfId="0" applyFont="1" applyFill="1" applyBorder="1" applyAlignment="1" applyProtection="1">
      <alignment horizontal="left"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right" vertical="center" wrapText="1"/>
    </xf>
    <xf numFmtId="0" fontId="13" fillId="0" borderId="4" xfId="0" applyFont="1" applyBorder="1" applyAlignment="1" applyProtection="1">
      <alignment horizontal="right" vertical="center" wrapText="1"/>
    </xf>
    <xf numFmtId="0" fontId="6" fillId="0" borderId="20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0" fontId="6" fillId="0" borderId="31" xfId="0" applyFont="1" applyFill="1" applyBorder="1" applyAlignment="1" applyProtection="1">
      <alignment horizontal="center" vertical="center" wrapText="1"/>
    </xf>
    <xf numFmtId="0" fontId="6" fillId="0" borderId="29" xfId="0" applyFont="1" applyFill="1" applyBorder="1" applyAlignment="1" applyProtection="1">
      <alignment horizontal="center" vertical="center" wrapText="1"/>
    </xf>
    <xf numFmtId="2" fontId="6" fillId="7" borderId="36" xfId="0" applyNumberFormat="1" applyFont="1" applyFill="1" applyBorder="1" applyAlignment="1" applyProtection="1">
      <alignment horizontal="center" vertical="center"/>
    </xf>
    <xf numFmtId="49" fontId="12" fillId="0" borderId="25" xfId="0" applyNumberFormat="1" applyFont="1" applyFill="1" applyBorder="1" applyAlignment="1" applyProtection="1">
      <alignment horizontal="left" vertical="center"/>
    </xf>
    <xf numFmtId="49" fontId="12" fillId="0" borderId="26" xfId="0" applyNumberFormat="1" applyFont="1" applyFill="1" applyBorder="1" applyAlignment="1" applyProtection="1">
      <alignment horizontal="left" vertical="center"/>
    </xf>
    <xf numFmtId="0" fontId="7" fillId="0" borderId="9" xfId="0" applyFont="1" applyFill="1" applyBorder="1" applyAlignment="1" applyProtection="1">
      <alignment horizontal="left" vertical="center" wrapText="1"/>
    </xf>
    <xf numFmtId="3" fontId="7" fillId="0" borderId="48" xfId="0" applyNumberFormat="1" applyFont="1" applyBorder="1" applyAlignment="1" applyProtection="1">
      <alignment horizontal="right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7" fillId="0" borderId="49" xfId="0" applyFont="1" applyBorder="1" applyAlignment="1" applyProtection="1">
      <alignment horizontal="right" vertical="center" wrapText="1"/>
    </xf>
    <xf numFmtId="10" fontId="6" fillId="3" borderId="47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view="pageLayout" topLeftCell="A4" zoomScale="70" zoomScaleNormal="80" zoomScalePageLayoutView="70" workbookViewId="0">
      <selection activeCell="C7" sqref="C7"/>
    </sheetView>
  </sheetViews>
  <sheetFormatPr defaultRowHeight="15" x14ac:dyDescent="0.25"/>
  <cols>
    <col min="1" max="1" width="25.140625" style="51" customWidth="1"/>
    <col min="2" max="2" width="88.7109375" style="51" customWidth="1"/>
    <col min="3" max="3" width="37" style="51" customWidth="1"/>
    <col min="4" max="4" width="33.85546875" style="51" customWidth="1"/>
    <col min="5" max="5" width="47.5703125" style="52" customWidth="1"/>
  </cols>
  <sheetData>
    <row r="1" spans="1:5" ht="21.75" customHeight="1" x14ac:dyDescent="0.35">
      <c r="A1" s="95" t="s">
        <v>6</v>
      </c>
      <c r="B1" s="96"/>
      <c r="C1" s="25"/>
      <c r="D1" s="25"/>
      <c r="E1" s="26"/>
    </row>
    <row r="2" spans="1:5" ht="114.75" customHeight="1" thickBot="1" x14ac:dyDescent="0.35">
      <c r="A2" s="99" t="s">
        <v>45</v>
      </c>
      <c r="B2" s="100"/>
      <c r="C2" s="100"/>
      <c r="D2" s="100"/>
      <c r="E2" s="101"/>
    </row>
    <row r="3" spans="1:5" ht="15.75" thickBot="1" x14ac:dyDescent="0.3">
      <c r="A3" s="15"/>
      <c r="B3" s="15"/>
      <c r="C3" s="15"/>
      <c r="D3" s="15"/>
      <c r="E3" s="22"/>
    </row>
    <row r="4" spans="1:5" ht="80.25" customHeight="1" thickBot="1" x14ac:dyDescent="0.3">
      <c r="A4" s="97" t="s">
        <v>4</v>
      </c>
      <c r="B4" s="98"/>
      <c r="C4" s="13" t="s">
        <v>10</v>
      </c>
      <c r="D4" s="13" t="s">
        <v>5</v>
      </c>
      <c r="E4" s="14" t="s">
        <v>32</v>
      </c>
    </row>
    <row r="5" spans="1:5" ht="16.5" thickBot="1" x14ac:dyDescent="0.3">
      <c r="A5" s="16"/>
      <c r="B5" s="17"/>
      <c r="C5" s="16"/>
      <c r="D5" s="16"/>
      <c r="E5" s="18"/>
    </row>
    <row r="6" spans="1:5" ht="26.25" customHeight="1" thickBot="1" x14ac:dyDescent="0.3">
      <c r="A6" s="82" t="s">
        <v>31</v>
      </c>
      <c r="B6" s="83"/>
      <c r="C6" s="83"/>
      <c r="D6" s="83"/>
      <c r="E6" s="84"/>
    </row>
    <row r="7" spans="1:5" ht="24" customHeight="1" x14ac:dyDescent="0.25">
      <c r="A7" s="112" t="s">
        <v>3</v>
      </c>
      <c r="B7" s="113"/>
      <c r="C7" s="30"/>
      <c r="D7" s="102">
        <f>C7*C8</f>
        <v>0</v>
      </c>
      <c r="E7" s="105" t="s">
        <v>33</v>
      </c>
    </row>
    <row r="8" spans="1:5" ht="23.25" customHeight="1" x14ac:dyDescent="0.25">
      <c r="A8" s="110" t="s">
        <v>1</v>
      </c>
      <c r="B8" s="111"/>
      <c r="C8" s="37">
        <v>4</v>
      </c>
      <c r="D8" s="103"/>
      <c r="E8" s="106"/>
    </row>
    <row r="9" spans="1:5" ht="52.5" customHeight="1" thickBot="1" x14ac:dyDescent="0.3">
      <c r="A9" s="108" t="s">
        <v>46</v>
      </c>
      <c r="B9" s="109"/>
      <c r="C9" s="109"/>
      <c r="D9" s="104"/>
      <c r="E9" s="107"/>
    </row>
    <row r="10" spans="1:5" ht="16.5" thickBot="1" x14ac:dyDescent="0.3">
      <c r="A10" s="10"/>
      <c r="B10" s="10"/>
      <c r="C10" s="10"/>
      <c r="D10" s="11"/>
      <c r="E10" s="12"/>
    </row>
    <row r="11" spans="1:5" ht="26.25" customHeight="1" thickBot="1" x14ac:dyDescent="0.3">
      <c r="A11" s="82" t="s">
        <v>30</v>
      </c>
      <c r="B11" s="83"/>
      <c r="C11" s="83"/>
      <c r="D11" s="83"/>
      <c r="E11" s="84"/>
    </row>
    <row r="12" spans="1:5" ht="22.5" customHeight="1" x14ac:dyDescent="0.25">
      <c r="A12" s="116" t="s">
        <v>37</v>
      </c>
      <c r="B12" s="20" t="s">
        <v>57</v>
      </c>
      <c r="C12" s="45"/>
      <c r="D12" s="75">
        <f>C12*C13*C14*12</f>
        <v>0</v>
      </c>
      <c r="E12" s="73" t="s">
        <v>81</v>
      </c>
    </row>
    <row r="13" spans="1:5" ht="22.5" customHeight="1" x14ac:dyDescent="0.25">
      <c r="A13" s="117"/>
      <c r="B13" s="21" t="s">
        <v>35</v>
      </c>
      <c r="C13" s="50">
        <v>600</v>
      </c>
      <c r="D13" s="75"/>
      <c r="E13" s="73"/>
    </row>
    <row r="14" spans="1:5" ht="22.5" customHeight="1" thickBot="1" x14ac:dyDescent="0.3">
      <c r="A14" s="118"/>
      <c r="B14" s="29" t="s">
        <v>11</v>
      </c>
      <c r="C14" s="1">
        <v>3</v>
      </c>
      <c r="D14" s="76"/>
      <c r="E14" s="74"/>
    </row>
    <row r="15" spans="1:5" ht="22.5" customHeight="1" x14ac:dyDescent="0.25">
      <c r="A15" s="85" t="s">
        <v>44</v>
      </c>
      <c r="B15" s="20" t="s">
        <v>52</v>
      </c>
      <c r="C15" s="45"/>
      <c r="D15" s="88">
        <f>C15*C16*C17*12</f>
        <v>0</v>
      </c>
      <c r="E15" s="72" t="s">
        <v>82</v>
      </c>
    </row>
    <row r="16" spans="1:5" ht="22.5" customHeight="1" x14ac:dyDescent="0.25">
      <c r="A16" s="86"/>
      <c r="B16" s="21" t="s">
        <v>35</v>
      </c>
      <c r="C16" s="50">
        <v>300</v>
      </c>
      <c r="D16" s="75"/>
      <c r="E16" s="73"/>
    </row>
    <row r="17" spans="1:5" ht="22.5" customHeight="1" thickBot="1" x14ac:dyDescent="0.3">
      <c r="A17" s="87"/>
      <c r="B17" s="29" t="s">
        <v>11</v>
      </c>
      <c r="C17" s="1">
        <v>3</v>
      </c>
      <c r="D17" s="76"/>
      <c r="E17" s="74"/>
    </row>
    <row r="18" spans="1:5" ht="22.5" customHeight="1" x14ac:dyDescent="0.25">
      <c r="A18" s="85" t="s">
        <v>73</v>
      </c>
      <c r="B18" s="20" t="s">
        <v>53</v>
      </c>
      <c r="C18" s="45"/>
      <c r="D18" s="88">
        <f>C18*C19*C20*12</f>
        <v>0</v>
      </c>
      <c r="E18" s="72" t="s">
        <v>80</v>
      </c>
    </row>
    <row r="19" spans="1:5" ht="22.5" customHeight="1" x14ac:dyDescent="0.25">
      <c r="A19" s="86"/>
      <c r="B19" s="21" t="s">
        <v>35</v>
      </c>
      <c r="C19" s="50">
        <v>200</v>
      </c>
      <c r="D19" s="75"/>
      <c r="E19" s="73"/>
    </row>
    <row r="20" spans="1:5" ht="22.5" customHeight="1" thickBot="1" x14ac:dyDescent="0.3">
      <c r="A20" s="87"/>
      <c r="B20" s="29" t="s">
        <v>11</v>
      </c>
      <c r="C20" s="1">
        <v>3</v>
      </c>
      <c r="D20" s="76"/>
      <c r="E20" s="74"/>
    </row>
    <row r="21" spans="1:5" ht="40.5" customHeight="1" x14ac:dyDescent="0.25">
      <c r="A21" s="119" t="s">
        <v>67</v>
      </c>
      <c r="B21" s="5" t="s">
        <v>65</v>
      </c>
      <c r="C21" s="49"/>
      <c r="D21" s="88">
        <f>3*C23</f>
        <v>0</v>
      </c>
      <c r="E21" s="72" t="s">
        <v>26</v>
      </c>
    </row>
    <row r="22" spans="1:5" ht="22.5" customHeight="1" x14ac:dyDescent="0.25">
      <c r="A22" s="121"/>
      <c r="B22" s="2" t="s">
        <v>62</v>
      </c>
      <c r="C22" s="46">
        <v>300000</v>
      </c>
      <c r="D22" s="75"/>
      <c r="E22" s="73"/>
    </row>
    <row r="23" spans="1:5" ht="22.5" customHeight="1" x14ac:dyDescent="0.25">
      <c r="A23" s="122"/>
      <c r="B23" s="2" t="s">
        <v>70</v>
      </c>
      <c r="C23" s="3">
        <f>C21*C22</f>
        <v>0</v>
      </c>
      <c r="D23" s="75"/>
      <c r="E23" s="73"/>
    </row>
    <row r="24" spans="1:5" ht="22.5" customHeight="1" thickBot="1" x14ac:dyDescent="0.3">
      <c r="A24" s="118"/>
      <c r="B24" s="66" t="s">
        <v>11</v>
      </c>
      <c r="C24" s="1">
        <v>3</v>
      </c>
      <c r="D24" s="76"/>
      <c r="E24" s="74"/>
    </row>
    <row r="25" spans="1:5" ht="22.5" customHeight="1" x14ac:dyDescent="0.25">
      <c r="A25" s="92" t="s">
        <v>61</v>
      </c>
      <c r="B25" s="2" t="s">
        <v>64</v>
      </c>
      <c r="C25" s="49"/>
      <c r="D25" s="88">
        <f>C27*3</f>
        <v>0</v>
      </c>
      <c r="E25" s="72" t="s">
        <v>68</v>
      </c>
    </row>
    <row r="26" spans="1:5" ht="22.5" customHeight="1" x14ac:dyDescent="0.25">
      <c r="A26" s="93"/>
      <c r="B26" s="2" t="s">
        <v>63</v>
      </c>
      <c r="C26" s="64">
        <v>135000</v>
      </c>
      <c r="D26" s="75"/>
      <c r="E26" s="73"/>
    </row>
    <row r="27" spans="1:5" ht="22.5" customHeight="1" x14ac:dyDescent="0.25">
      <c r="A27" s="93"/>
      <c r="B27" s="2" t="s">
        <v>69</v>
      </c>
      <c r="C27" s="64">
        <f>C25*C26</f>
        <v>0</v>
      </c>
      <c r="D27" s="75"/>
      <c r="E27" s="73"/>
    </row>
    <row r="28" spans="1:5" ht="22.5" customHeight="1" thickBot="1" x14ac:dyDescent="0.3">
      <c r="A28" s="94"/>
      <c r="B28" s="2" t="s">
        <v>11</v>
      </c>
      <c r="C28" s="65">
        <v>3</v>
      </c>
      <c r="D28" s="76"/>
      <c r="E28" s="74"/>
    </row>
    <row r="29" spans="1:5" ht="22.5" customHeight="1" x14ac:dyDescent="0.25">
      <c r="A29" s="119" t="s">
        <v>9</v>
      </c>
      <c r="B29" s="67" t="s">
        <v>54</v>
      </c>
      <c r="C29" s="63"/>
      <c r="D29" s="89">
        <f>C29*C30*C31*12</f>
        <v>0</v>
      </c>
      <c r="E29" s="79" t="s">
        <v>36</v>
      </c>
    </row>
    <row r="30" spans="1:5" ht="22.5" customHeight="1" x14ac:dyDescent="0.25">
      <c r="A30" s="116"/>
      <c r="B30" s="47" t="s">
        <v>13</v>
      </c>
      <c r="C30" s="48">
        <v>1</v>
      </c>
      <c r="D30" s="90"/>
      <c r="E30" s="80"/>
    </row>
    <row r="31" spans="1:5" ht="22.5" customHeight="1" thickBot="1" x14ac:dyDescent="0.3">
      <c r="A31" s="120"/>
      <c r="B31" s="4" t="s">
        <v>11</v>
      </c>
      <c r="C31" s="54">
        <v>3</v>
      </c>
      <c r="D31" s="91"/>
      <c r="E31" s="81"/>
    </row>
    <row r="32" spans="1:5" ht="22.5" customHeight="1" x14ac:dyDescent="0.25">
      <c r="A32" s="86" t="s">
        <v>8</v>
      </c>
      <c r="B32" s="32" t="s">
        <v>55</v>
      </c>
      <c r="C32" s="56"/>
      <c r="D32" s="75">
        <f>SUM(C32:C33)*C34</f>
        <v>0</v>
      </c>
      <c r="E32" s="73" t="s">
        <v>83</v>
      </c>
    </row>
    <row r="33" spans="1:5" ht="22.5" customHeight="1" x14ac:dyDescent="0.25">
      <c r="A33" s="86"/>
      <c r="B33" s="31" t="s">
        <v>56</v>
      </c>
      <c r="C33" s="56"/>
      <c r="D33" s="75"/>
      <c r="E33" s="73"/>
    </row>
    <row r="34" spans="1:5" ht="22.5" customHeight="1" thickBot="1" x14ac:dyDescent="0.3">
      <c r="A34" s="87"/>
      <c r="B34" s="34" t="s">
        <v>11</v>
      </c>
      <c r="C34" s="6">
        <v>3</v>
      </c>
      <c r="D34" s="76"/>
      <c r="E34" s="74"/>
    </row>
    <row r="35" spans="1:5" ht="20.25" customHeight="1" thickBot="1" x14ac:dyDescent="0.3">
      <c r="A35" s="35"/>
      <c r="B35" s="123" t="s">
        <v>38</v>
      </c>
      <c r="C35" s="124"/>
      <c r="D35" s="36">
        <f>SUM(D12:D34)</f>
        <v>0</v>
      </c>
      <c r="E35" s="44"/>
    </row>
    <row r="36" spans="1:5" ht="20.25" customHeight="1" thickBot="1" x14ac:dyDescent="0.3">
      <c r="A36" s="19"/>
      <c r="B36" s="10"/>
      <c r="C36" s="10"/>
      <c r="D36" s="11"/>
      <c r="E36" s="23"/>
    </row>
    <row r="37" spans="1:5" ht="20.25" customHeight="1" thickBot="1" x14ac:dyDescent="0.3">
      <c r="A37" s="82" t="s">
        <v>29</v>
      </c>
      <c r="B37" s="83"/>
      <c r="C37" s="83"/>
      <c r="D37" s="83"/>
      <c r="E37" s="84"/>
    </row>
    <row r="38" spans="1:5" ht="22.5" customHeight="1" x14ac:dyDescent="0.25">
      <c r="A38" s="127" t="s">
        <v>7</v>
      </c>
      <c r="B38" s="38" t="s">
        <v>47</v>
      </c>
      <c r="C38" s="30"/>
      <c r="D38" s="77">
        <f>C38*C39</f>
        <v>0</v>
      </c>
      <c r="E38" s="72" t="s">
        <v>18</v>
      </c>
    </row>
    <row r="39" spans="1:5" ht="22.5" customHeight="1" thickBot="1" x14ac:dyDescent="0.3">
      <c r="A39" s="128"/>
      <c r="B39" s="34" t="s">
        <v>12</v>
      </c>
      <c r="C39" s="7">
        <f>3*4</f>
        <v>12</v>
      </c>
      <c r="D39" s="78"/>
      <c r="E39" s="74"/>
    </row>
    <row r="40" spans="1:5" ht="22.5" customHeight="1" x14ac:dyDescent="0.25">
      <c r="A40" s="129" t="s">
        <v>0</v>
      </c>
      <c r="B40" s="39" t="s">
        <v>48</v>
      </c>
      <c r="C40" s="30"/>
      <c r="D40" s="77">
        <f>C40*C41*500</f>
        <v>0</v>
      </c>
      <c r="E40" s="72" t="s">
        <v>19</v>
      </c>
    </row>
    <row r="41" spans="1:5" ht="22.5" customHeight="1" thickBot="1" x14ac:dyDescent="0.3">
      <c r="A41" s="129"/>
      <c r="B41" s="40" t="s">
        <v>14</v>
      </c>
      <c r="C41" s="7">
        <f>2*4</f>
        <v>8</v>
      </c>
      <c r="D41" s="78"/>
      <c r="E41" s="74"/>
    </row>
    <row r="42" spans="1:5" ht="22.5" customHeight="1" x14ac:dyDescent="0.25">
      <c r="A42" s="129"/>
      <c r="B42" s="39" t="s">
        <v>49</v>
      </c>
      <c r="C42" s="30"/>
      <c r="D42" s="77">
        <f>C42*C43*500</f>
        <v>0</v>
      </c>
      <c r="E42" s="72" t="s">
        <v>20</v>
      </c>
    </row>
    <row r="43" spans="1:5" ht="22.5" customHeight="1" thickBot="1" x14ac:dyDescent="0.3">
      <c r="A43" s="129"/>
      <c r="B43" s="41" t="s">
        <v>15</v>
      </c>
      <c r="C43" s="7">
        <f>2*4</f>
        <v>8</v>
      </c>
      <c r="D43" s="78"/>
      <c r="E43" s="74"/>
    </row>
    <row r="44" spans="1:5" ht="22.5" customHeight="1" x14ac:dyDescent="0.25">
      <c r="A44" s="129"/>
      <c r="B44" s="39" t="s">
        <v>50</v>
      </c>
      <c r="C44" s="30"/>
      <c r="D44" s="77">
        <f>C44*C45*1000</f>
        <v>0</v>
      </c>
      <c r="E44" s="72" t="s">
        <v>21</v>
      </c>
    </row>
    <row r="45" spans="1:5" ht="22.5" customHeight="1" thickBot="1" x14ac:dyDescent="0.3">
      <c r="A45" s="129"/>
      <c r="B45" s="41" t="s">
        <v>16</v>
      </c>
      <c r="C45" s="7">
        <f>2*4</f>
        <v>8</v>
      </c>
      <c r="D45" s="78"/>
      <c r="E45" s="74"/>
    </row>
    <row r="46" spans="1:5" ht="22.5" customHeight="1" x14ac:dyDescent="0.25">
      <c r="A46" s="129"/>
      <c r="B46" s="39" t="s">
        <v>51</v>
      </c>
      <c r="C46" s="30"/>
      <c r="D46" s="77">
        <f>C46*C47*1000</f>
        <v>0</v>
      </c>
      <c r="E46" s="72" t="s">
        <v>22</v>
      </c>
    </row>
    <row r="47" spans="1:5" ht="22.5" customHeight="1" thickBot="1" x14ac:dyDescent="0.3">
      <c r="A47" s="129"/>
      <c r="B47" s="41" t="s">
        <v>17</v>
      </c>
      <c r="C47" s="7">
        <f>2*4</f>
        <v>8</v>
      </c>
      <c r="D47" s="78"/>
      <c r="E47" s="74"/>
    </row>
    <row r="48" spans="1:5" ht="22.5" customHeight="1" x14ac:dyDescent="0.25">
      <c r="A48" s="129"/>
      <c r="B48" s="39" t="s">
        <v>78</v>
      </c>
      <c r="C48" s="30"/>
      <c r="D48" s="77">
        <f>C48*C49*2500</f>
        <v>0</v>
      </c>
      <c r="E48" s="133" t="s">
        <v>42</v>
      </c>
    </row>
    <row r="49" spans="1:5" ht="22.5" customHeight="1" thickBot="1" x14ac:dyDescent="0.3">
      <c r="A49" s="129"/>
      <c r="B49" s="41" t="s">
        <v>41</v>
      </c>
      <c r="C49" s="7">
        <f>2*4</f>
        <v>8</v>
      </c>
      <c r="D49" s="78"/>
      <c r="E49" s="134"/>
    </row>
    <row r="50" spans="1:5" ht="22.5" customHeight="1" x14ac:dyDescent="0.25">
      <c r="A50" s="129"/>
      <c r="B50" s="42" t="s">
        <v>79</v>
      </c>
      <c r="C50" s="30"/>
      <c r="D50" s="77">
        <f>C50*C51*2500</f>
        <v>0</v>
      </c>
      <c r="E50" s="133" t="s">
        <v>43</v>
      </c>
    </row>
    <row r="51" spans="1:5" ht="22.5" customHeight="1" thickBot="1" x14ac:dyDescent="0.3">
      <c r="A51" s="130"/>
      <c r="B51" s="43" t="s">
        <v>40</v>
      </c>
      <c r="C51" s="7">
        <f>2*4</f>
        <v>8</v>
      </c>
      <c r="D51" s="78"/>
      <c r="E51" s="134"/>
    </row>
    <row r="52" spans="1:5" ht="22.5" customHeight="1" x14ac:dyDescent="0.25">
      <c r="A52" s="131" t="s">
        <v>66</v>
      </c>
      <c r="B52" s="58" t="s">
        <v>24</v>
      </c>
      <c r="C52" s="59">
        <v>3</v>
      </c>
      <c r="D52" s="77">
        <f>C53*C52*C54</f>
        <v>0</v>
      </c>
      <c r="E52" s="72" t="s">
        <v>27</v>
      </c>
    </row>
    <row r="53" spans="1:5" ht="22.5" customHeight="1" x14ac:dyDescent="0.25">
      <c r="A53" s="129"/>
      <c r="B53" s="28" t="s">
        <v>58</v>
      </c>
      <c r="C53" s="27"/>
      <c r="D53" s="132"/>
      <c r="E53" s="73"/>
    </row>
    <row r="54" spans="1:5" ht="22.5" customHeight="1" thickBot="1" x14ac:dyDescent="0.3">
      <c r="A54" s="130"/>
      <c r="B54" s="60" t="s">
        <v>11</v>
      </c>
      <c r="C54" s="61">
        <v>4</v>
      </c>
      <c r="D54" s="78"/>
      <c r="E54" s="74"/>
    </row>
    <row r="55" spans="1:5" ht="22.5" customHeight="1" x14ac:dyDescent="0.25">
      <c r="A55" s="125" t="s">
        <v>74</v>
      </c>
      <c r="B55" s="135" t="s">
        <v>72</v>
      </c>
      <c r="C55" s="136">
        <v>250000</v>
      </c>
      <c r="D55" s="69">
        <f>C57*C58</f>
        <v>0</v>
      </c>
      <c r="E55" s="72" t="s">
        <v>77</v>
      </c>
    </row>
    <row r="56" spans="1:5" ht="22.5" customHeight="1" x14ac:dyDescent="0.25">
      <c r="A56" s="68"/>
      <c r="B56" s="55" t="s">
        <v>75</v>
      </c>
      <c r="C56" s="139"/>
      <c r="D56" s="70"/>
      <c r="E56" s="73"/>
    </row>
    <row r="57" spans="1:5" ht="22.5" customHeight="1" x14ac:dyDescent="0.25">
      <c r="A57" s="68"/>
      <c r="B57" s="55" t="s">
        <v>71</v>
      </c>
      <c r="C57" s="62">
        <f>C55*C56</f>
        <v>0</v>
      </c>
      <c r="D57" s="70"/>
      <c r="E57" s="73"/>
    </row>
    <row r="58" spans="1:5" ht="22.5" customHeight="1" thickBot="1" x14ac:dyDescent="0.3">
      <c r="A58" s="126"/>
      <c r="B58" s="137" t="s">
        <v>76</v>
      </c>
      <c r="C58" s="138">
        <v>24</v>
      </c>
      <c r="D58" s="71"/>
      <c r="E58" s="74"/>
    </row>
    <row r="59" spans="1:5" ht="22.5" customHeight="1" x14ac:dyDescent="0.25">
      <c r="A59" s="68" t="s">
        <v>2</v>
      </c>
      <c r="B59" s="53" t="s">
        <v>59</v>
      </c>
      <c r="C59" s="27"/>
      <c r="D59" s="132">
        <f>C59*C60</f>
        <v>0</v>
      </c>
      <c r="E59" s="73" t="s">
        <v>28</v>
      </c>
    </row>
    <row r="60" spans="1:5" ht="22.5" customHeight="1" thickBot="1" x14ac:dyDescent="0.3">
      <c r="A60" s="68"/>
      <c r="B60" s="40" t="s">
        <v>25</v>
      </c>
      <c r="C60" s="57">
        <f>3*4</f>
        <v>12</v>
      </c>
      <c r="D60" s="78"/>
      <c r="E60" s="74"/>
    </row>
    <row r="61" spans="1:5" ht="22.5" customHeight="1" x14ac:dyDescent="0.25">
      <c r="A61" s="68"/>
      <c r="B61" s="39" t="s">
        <v>60</v>
      </c>
      <c r="C61" s="27"/>
      <c r="D61" s="77">
        <f>C61*C62</f>
        <v>0</v>
      </c>
      <c r="E61" s="72" t="s">
        <v>34</v>
      </c>
    </row>
    <row r="62" spans="1:5" ht="22.5" customHeight="1" thickBot="1" x14ac:dyDescent="0.3">
      <c r="A62" s="126"/>
      <c r="B62" s="41" t="s">
        <v>23</v>
      </c>
      <c r="C62" s="8">
        <f>3*4</f>
        <v>12</v>
      </c>
      <c r="D62" s="78"/>
      <c r="E62" s="74"/>
    </row>
    <row r="63" spans="1:5" ht="18.75" thickBot="1" x14ac:dyDescent="0.3">
      <c r="A63" s="9"/>
      <c r="B63" s="114" t="s">
        <v>39</v>
      </c>
      <c r="C63" s="115"/>
      <c r="D63" s="33">
        <f>D38+D40+D42+D44+D46+D48+D50+D52+D55+D59+D61</f>
        <v>0</v>
      </c>
      <c r="E63" s="24"/>
    </row>
  </sheetData>
  <sheetProtection password="8454" sheet="1" objects="1" scenarios="1" selectLockedCells="1"/>
  <mergeCells count="61">
    <mergeCell ref="D59:D60"/>
    <mergeCell ref="E59:E60"/>
    <mergeCell ref="D61:D62"/>
    <mergeCell ref="E61:E62"/>
    <mergeCell ref="E48:E49"/>
    <mergeCell ref="D50:D51"/>
    <mergeCell ref="E50:E51"/>
    <mergeCell ref="D52:D54"/>
    <mergeCell ref="E52:E54"/>
    <mergeCell ref="D48:D49"/>
    <mergeCell ref="B63:C63"/>
    <mergeCell ref="A12:A14"/>
    <mergeCell ref="A29:A31"/>
    <mergeCell ref="A21:A24"/>
    <mergeCell ref="B35:C35"/>
    <mergeCell ref="A59:A62"/>
    <mergeCell ref="A32:A34"/>
    <mergeCell ref="A38:A39"/>
    <mergeCell ref="A40:A51"/>
    <mergeCell ref="A52:A54"/>
    <mergeCell ref="A37:E37"/>
    <mergeCell ref="D38:D39"/>
    <mergeCell ref="D40:D41"/>
    <mergeCell ref="E38:E39"/>
    <mergeCell ref="E40:E41"/>
    <mergeCell ref="E32:E34"/>
    <mergeCell ref="A1:B1"/>
    <mergeCell ref="A4:B4"/>
    <mergeCell ref="A6:E6"/>
    <mergeCell ref="A2:E2"/>
    <mergeCell ref="D7:D9"/>
    <mergeCell ref="E7:E9"/>
    <mergeCell ref="A9:C9"/>
    <mergeCell ref="A8:B8"/>
    <mergeCell ref="A7:B7"/>
    <mergeCell ref="E21:E24"/>
    <mergeCell ref="E29:E31"/>
    <mergeCell ref="A11:E11"/>
    <mergeCell ref="D12:D14"/>
    <mergeCell ref="E12:E14"/>
    <mergeCell ref="A18:A20"/>
    <mergeCell ref="D18:D20"/>
    <mergeCell ref="E18:E20"/>
    <mergeCell ref="A15:A17"/>
    <mergeCell ref="D15:D17"/>
    <mergeCell ref="E15:E17"/>
    <mergeCell ref="D21:D24"/>
    <mergeCell ref="D29:D31"/>
    <mergeCell ref="A25:A28"/>
    <mergeCell ref="D25:D28"/>
    <mergeCell ref="A55:A58"/>
    <mergeCell ref="D55:D58"/>
    <mergeCell ref="E55:E58"/>
    <mergeCell ref="E25:E28"/>
    <mergeCell ref="D32:D34"/>
    <mergeCell ref="D42:D43"/>
    <mergeCell ref="E42:E43"/>
    <mergeCell ref="D44:D45"/>
    <mergeCell ref="E44:E45"/>
    <mergeCell ref="D46:D47"/>
    <mergeCell ref="E46:E47"/>
  </mergeCells>
  <printOptions horizontalCentered="1" verticalCentered="1"/>
  <pageMargins left="0.25" right="0.25" top="0.615234375" bottom="0.75" header="0.3" footer="0.3"/>
  <pageSetup paperSize="9" scale="43" orientation="portrait" r:id="rId1"/>
  <headerFooter>
    <oddHeader>&amp;C&amp;"Arial Black,Bold"&amp;16&amp;K04+000Appendix-Price Bid Template attached to the Enclosure T.3- Bid Template - LOT 2 NORTH SEA
(Invitation to Tender N° EMSA/CPNEG/2/2019-Equipment Assistance Services)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F13C488D596BD447B6ED35D19685F560" ma:contentTypeVersion="163" ma:contentTypeDescription="Create a new document." ma:contentTypeScope="" ma:versionID="fed3ea4c6ec203c03ac309e20a9f1ede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8684f4918446c203728d8edcbd285c30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/>
                <xsd:element ref="ns2:TypePT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ma:displayName="Status DT" ma:default="Draft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ma:displayName="Type PT" ma:default="Optional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internalName="Project_x0020_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internalName="Legal_x0020_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internalName="Initiating_x0020_Agen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internalName="Financial_x0020_Verifi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Human Resources &amp; Internal Support"/>
          <xsd:enumeration value="Legal, Financial &amp; Facilities Support"/>
          <xsd:enumeration value="Operations Support"/>
          <xsd:enumeration value="Visits &amp; Inspections"/>
          <xsd:enumeration value="Ship Safety"/>
          <xsd:enumeration value="Environment &amp; Capacity Building"/>
          <xsd:enumeration value="Pollution Response Services"/>
          <xsd:enumeration value="Vessel &amp; Port Reporting"/>
          <xsd:enumeration value="Maritime Surveillance"/>
          <xsd:enumeration value="Digitalisation &amp; Application Development"/>
          <xsd:enumeration value="Coordination and Innovation"/>
          <xsd:enumeration value="Executive Bureau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ICT Framework Contract"/>
          <xsd:enumeration value="Purchase Order"/>
          <xsd:enumeration value="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Corporate Services - Department A"/>
          <xsd:enumeration value="Acting Head of Corporate Services - Department A"/>
          <xsd:enumeration value="Head of Safety &amp; Standards - Department B"/>
          <xsd:enumeration value="Head of Operations - Department C"/>
          <xsd:enumeration value="Head of Human Resources &amp; Internal Support - Unit A.1"/>
          <xsd:enumeration value="Head of Legal, Financial &amp; Facilities Support - Unit A.2"/>
          <xsd:enumeration value="Head of Operations Support - Unit A.3"/>
          <xsd:enumeration value="Head of Visits &amp; Inspections - Unit B.1"/>
          <xsd:enumeration value="Head of Ship Safety - Unit B.2"/>
          <xsd:enumeration value="Head of Environment &amp; Capacity Building - Unit B.3"/>
          <xsd:enumeration value="Head of Pollution Response Services - Unit C.1"/>
          <xsd:enumeration value="Head of Vessel &amp; Port Reporting - Unit C.2"/>
          <xsd:enumeration value="Head of Maritime Surveillance - Unit C.3"/>
          <xsd:enumeration value="Head of Digitalisation &amp; Application Development - Unit C.4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2018-11-07T00:00:00+00:00</ED_x0020_verification>
    <DD_x0020_End_x0020_of_x0020_Phase_x0020_1_x0020_Leg_x002f_Fin_x0020_and_x0020_AO xmlns="488de78e-08bf-4a6a-94ee-645c1ed3e8a5">5</DD_x0020_End_x0020_of_x0020_Phase_x0020_1_x0020_Leg_x002f_Fin_x0020_and_x0020_AO>
    <UrlApproval xmlns="488de78e-08bf-4a6a-94ee-645c1ed3e8a5">
      <Url xsi:nil="true"/>
      <Description xsi:nil="true"/>
    </UrlApproval>
    <Description_x0020_of_x0020_contract xmlns="488de78e-08bf-4a6a-94ee-645c1ed3e8a5">Framework contract for the provision of oil spill response services</Description_x0020_of_x0020_contract>
    <EMSA_x0020_Unit_x0020_Name xmlns="488de78e-08bf-4a6a-94ee-645c1ed3e8a5">Pollution Response Services</EMSA_x0020_Unit_x0020_Name>
    <SD_x0020_evaluation xmlns="488de78e-08bf-4a6a-94ee-645c1ed3e8a5" xsi:nil="true"/>
    <SD_x0020_Legal_x0020_Entity xmlns="488de78e-08bf-4a6a-94ee-645c1ed3e8a5">2018-10-18T23:00:00+00:00</SD_x0020_Legal_x0020_Entity>
    <DD_x0020_verification xmlns="488de78e-08bf-4a6a-94ee-645c1ed3e8a5">5</DD_x0020_verification>
    <SD_x0020_award_x0020_notice xmlns="488de78e-08bf-4a6a-94ee-645c1ed3e8a5">2018-11-27T00:00:00+00:00</SD_x0020_award_x0020_notice>
    <SD_x0020_Application_x0020_report xmlns="488de78e-08bf-4a6a-94ee-645c1ed3e8a5">2018-06-04T03:00:00+00:00</SD_x0020_Application_x0020_report>
    <ED_x0020_End_x0020_of_x0020_Phase_x0020_1_x0020_Leg_x002f_Fin_x0020_and_x0020_AO xmlns="488de78e-08bf-4a6a-94ee-645c1ed3e8a5">2018-06-15T04:00:00+00:00</ED_x0020_End_x0020_of_x0020_Phase_x0020_1_x0020_Leg_x002f_Fin_x0020_and_x0020_AO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>GUEGAN Stephanie (EMSA)</DisplayName>
        <AccountId>97</AccountId>
        <AccountType/>
      </UserInfo>
    </Project_x0020_Officer>
    <DD_x0020_evaluation xmlns="488de78e-08bf-4a6a-94ee-645c1ed3e8a5" xsi:nil="true"/>
    <SD_x0020_verification xmlns="488de78e-08bf-4a6a-94ee-645c1ed3e8a5">2018-10-31T00:00:00+00:00</SD_x0020_verification>
    <SD_x0020_Moratorium_x0020__x0028_SNEG_x0029_ xmlns="488de78e-08bf-4a6a-94ee-645c1ed3e8a5" xsi:nil="true"/>
    <ED_x0020_Application_x0020_preparation xmlns="488de78e-08bf-4a6a-94ee-645c1ed3e8a5">2018-03-08T00:00:00+00:00</ED_x0020_Application_x0020_preparation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1500000</Estimated_x0020_Value>
    <ED_x0020_evaluation xmlns="488de78e-08bf-4a6a-94ee-645c1ed3e8a5" xsi:nil="true"/>
    <DD_x0020_LE xmlns="488de78e-08bf-4a6a-94ee-645c1ed3e8a5">7</DD_x0020_LE>
    <SD_x0020_Appliction_x0020_preparation xmlns="488de78e-08bf-4a6a-94ee-645c1ed3e8a5">2018-02-08T00:00:00+00:00</SD_x0020_Appliction_x0020_preparation>
    <DD_x0020_Application_x0020_preparation xmlns="488de78e-08bf-4a6a-94ee-645c1ed3e8a5">20</DD_x0020_Application_x0020_preparation>
    <SD_x0020_End_x0020_of_x0020_Phase_x0020_1_x0020_Leg_x002f_Fin_x0020_and_x0020_AO xmlns="488de78e-08bf-4a6a-94ee-645c1ed3e8a5">2018-06-08T04:00:00+00:00</SD_x0020_End_x0020_of_x0020_Phase_x0020_1_x0020_Leg_x002f_Fin_x0020_and_x0020_AO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>ANDRIES Nathalie (EMSA)</DisplayName>
        <AccountId>92</AccountId>
        <AccountType/>
      </UserInfo>
    </Initiating_x0020_Agent>
    <Financial_x0020_Verifier xmlns="488de78e-08bf-4a6a-94ee-645c1ed3e8a5">
      <UserInfo>
        <DisplayName>COSTA ALEGRE Eva (EMSA)</DisplayName>
        <AccountId>54</AccountId>
        <AccountType/>
      </UserInfo>
    </Financial_x0020_Verifier>
    <SD_x0020_Application_x0020_Leg_x002f_Fin_x0020_and_x0020_AO xmlns="488de78e-08bf-4a6a-94ee-645c1ed3e8a5">2018-03-09T00:00:00+00:00</SD_x0020_Application_x0020_Leg_x002f_Fin_x0020_and_x0020_AO>
    <DD_x0020_Evaluation_x0020_and_x0020_negotiations xmlns="488de78e-08bf-4a6a-94ee-645c1ed3e8a5">45</DD_x0020_Evaluation_x0020_and_x0020_negotiations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CPNEG022018@emsa.europa.eu</Dedicated_x0020_e-mail_x0020_address>
    <SD_x0020_delay xmlns="488de78e-08bf-4a6a-94ee-645c1ed3e8a5">2018-08-07T00:00:00+00:00</SD_x0020_delay>
    <Budget_x0020_line xmlns="488de78e-08bf-4a6a-94ee-645c1ed3e8a5">4100</Budget_x0020_line>
    <ED_x0020_Evaluation_x0020_and_x0020_negotiations xmlns="488de78e-08bf-4a6a-94ee-645c1ed3e8a5">2018-10-19T00:00:00+00:00</ED_x0020_Evaluation_x0020_and_x0020_negotiations>
    <ED_x0020_End_x0020_of_x0020_Phase_x0020_II_x0020_and_x0020_Launch_x0020_of_x0020_Phase_x0020_III_x0020_Legal_x0020_and_x0020_Finance_x0020_Verification_x0020__x0028_CD_x0029_ xmlns="488de78e-08bf-4a6a-94ee-645c1ed3e8a5" xsi:nil="true"/>
    <EMSA_x0020_Unit xmlns="488de78e-08bf-4a6a-94ee-645c1ed3e8a5">C.1</EMSA_x0020_Unit>
    <Contract_x0020_type xmlns="488de78e-08bf-4a6a-94ee-645c1ed3e8a5">Framework Service Contract</Contract_x0020_type>
    <SD_x0020_Leg_x002f_Fin_x0020_and_x0020_AO xmlns="488de78e-08bf-4a6a-94ee-645c1ed3e8a5" xsi:nil="true"/>
    <DD_x0020_submission xmlns="488de78e-08bf-4a6a-94ee-645c1ed3e8a5">47</DD_x0020_submission>
    <ED_x0020_moratorium xmlns="488de78e-08bf-4a6a-94ee-645c1ed3e8a5">2018-11-22T00:00:00+00:00</ED_x0020_moratorium>
    <DD_x0020_Memorandum_x0020__x0028_SNEG_x0029_ xmlns="488de78e-08bf-4a6a-94ee-645c1ed3e8a5" xsi:nil="true"/>
    <ED_x0020_Application_x0020_Leg_x002f_Fin_x0020_and_x0020_AO xmlns="488de78e-08bf-4a6a-94ee-645c1ed3e8a5">2018-03-16T00:00:00+00:00</ED_x0020_Application_x0020_Leg_x002f_Fin_x0020_and_x0020_AO>
    <DD_x0020_Phase_x0020_III_x0020_Documentation_x0020_preparation_x0020__x0028_CD_x0029_ xmlns="488de78e-08bf-4a6a-94ee-645c1ed3e8a5" xsi:nil="true"/>
    <Reference_x0020_Number xmlns="488de78e-08bf-4a6a-94ee-645c1ed3e8a5">EMSA/CPNEG/2/2018</Reference_x0020_Number>
    <ED_x0020_submission xmlns="488de78e-08bf-4a6a-94ee-645c1ed3e8a5">2018-08-06T00:00:00+00:00</ED_x0020_submission>
    <DD_x0020_moratorium xmlns="488de78e-08bf-4a6a-94ee-645c1ed3e8a5">10</DD_x0020_moratorium>
    <DD_x0020_Application_x0020_Leg_x002f_Fin_x0020_and_x0020_AO xmlns="488de78e-08bf-4a6a-94ee-645c1ed3e8a5">5</DD_x0020_Application_x0020_Leg_x002f_Fin_x0020_and_x0020_AO>
    <SD_x0020_Application_x0020_evaluation xmlns="488de78e-08bf-4a6a-94ee-645c1ed3e8a5">2018-05-11T02:00:00+00:00</SD_x0020_Application_x0020_evaluation>
    <SD_x0020_Evaluation_x0020_and_x0020_negotiations xmlns="488de78e-08bf-4a6a-94ee-645c1ed3e8a5">2018-08-16T23:00:00+00:00</SD_x0020_Evaluation_x0020_and_x0020_negotiations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 xsi:nil="true"/>
    <ED_x0020_Moratorium_x0020__x0028_SNEG_x0029_ xmlns="488de78e-08bf-4a6a-94ee-645c1ed3e8a5" xsi:nil="true"/>
    <DD_x0020_Application_x0020_delay xmlns="488de78e-08bf-4a6a-94ee-645c1ed3e8a5">7</DD_x0020_Application_x0020_delay>
    <SD_x0020_Phase_x0020_I_x0020_Send_x0020_out_x0020_invitaton_x0020_to_x0020_take_x0020_part_x0020_in_x0020_the_x0020_dialogue_x0020_and_x0020_rejection_x0020_letters_x0020__x0028_CD_x0029_ xmlns="488de78e-08bf-4a6a-94ee-645c1ed3e8a5" xsi:nil="true"/>
    <Authorising_x0020_Officer xmlns="488de78e-08bf-4a6a-94ee-645c1ed3e8a5">
      <UserInfo>
        <DisplayName>MYLLY Markku (EMSA)</DisplayName>
        <AccountId>46</AccountId>
        <AccountType/>
      </UserInfo>
    </Authorising_x0020_Officer>
    <DD_x0020_preparation xmlns="488de78e-08bf-4a6a-94ee-645c1ed3e8a5" xsi:nil="true"/>
    <SD_x0020_dispatch_x0020_contract_x0020_notice xmlns="488de78e-08bf-4a6a-94ee-645c1ed3e8a5">2018-03-19T00:00:00+00:00</SD_x0020_dispatch_x0020_contract_x0020_notice>
    <ED_x0020_Application_x0020_delay xmlns="488de78e-08bf-4a6a-94ee-645c1ed3e8a5">2018-05-08T00:00:00+00:00</ED_x0020_Application_x0020_delay>
    <SD_x0020_preparation xmlns="488de78e-08bf-4a6a-94ee-645c1ed3e8a5" xsi:nil="true"/>
    <DD_x0020_dispatch_x0020_contract_x0020_notice xmlns="488de78e-08bf-4a6a-94ee-645c1ed3e8a5">1</DD_x0020_dispatch_x0020_contract_x0020_notice>
    <DD_x0020_opening xmlns="488de78e-08bf-4a6a-94ee-645c1ed3e8a5">1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ED_x0020_dispatch_x0020_contract_x0020_notice xmlns="488de78e-08bf-4a6a-94ee-645c1ed3e8a5">2018-03-20T00:00:00+00:00</ED_x0020_dispatch_x0020_contract_x0020_notice>
    <ED_x0020_opening xmlns="488de78e-08bf-4a6a-94ee-645c1ed3e8a5">2018-08-16T01:00:00+00:00</ED_x0020_opening>
    <ED_x0020_award_x0020_notice xmlns="488de78e-08bf-4a6a-94ee-645c1ed3e8a5">2018-11-28T00:00:00+00:00</ED_x0020_award_x0020_notice>
    <SD_x0020_Application_x0020_delay xmlns="488de78e-08bf-4a6a-94ee-645c1ed3e8a5">2018-05-01T00:00:00+00:00</SD_x0020_Application_x0020_delay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ED_x0020_Leg_x002f_Fin_x0020_and_x0020_AO xmlns="488de78e-08bf-4a6a-94ee-645c1ed3e8a5" xsi:nil="true"/>
    <DD_x0020_report xmlns="488de78e-08bf-4a6a-94ee-645c1ed3e8a5">5</DD_x0020_report>
    <SD_x0020_Phase_x0020_II_x0020_dispatch xmlns="488de78e-08bf-4a6a-94ee-645c1ed3e8a5">2018-06-18T05:00:00+00:00</SD_x0020_Phase_x0020_II_x0020_dispatch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Duration_x0020_of_x0020_contract xmlns="488de78e-08bf-4a6a-94ee-645c1ed3e8a5">48 months</Duration_x0020_of_x0020_contract>
    <DD_x0020_Leg_x002f_Fin_x0020_and_x0020_AO xmlns="488de78e-08bf-4a6a-94ee-645c1ed3e8a5" xsi:nil="true"/>
    <ED_x0020_report xmlns="488de78e-08bf-4a6a-94ee-645c1ed3e8a5">2018-10-29T00:00:00+00:00</ED_x0020_report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DD_x0020_delay xmlns="488de78e-08bf-4a6a-94ee-645c1ed3e8a5">7</DD_x0020_delay>
    <DD_x0020_Application_x0020_report xmlns="488de78e-08bf-4a6a-94ee-645c1ed3e8a5">3</DD_x0020_Application_x0020_report>
    <ED_x0020_Phase_x0020_II_x0020_dispatch xmlns="488de78e-08bf-4a6a-94ee-645c1ed3e8a5">2018-06-19T05:00:00+00:00</ED_x0020_Phase_x0020_II_x0020_dispatch>
    <SD_x0020_Request_x0020_to_x0020_participate_x0020_postal_x0020_delay_x0020__x0028_CD_x0029_ xmlns="488de78e-08bf-4a6a-94ee-645c1ed3e8a5" xsi:nil="true"/>
    <ED_x0020_delay xmlns="488de78e-08bf-4a6a-94ee-645c1ed3e8a5">2018-08-14T00:00:00+00:00</ED_x0020_delay>
    <SD_x0020_report xmlns="488de78e-08bf-4a6a-94ee-645c1ed3e8a5">2018-10-21T23:00:00+00:00</SD_x0020_report>
    <ED_x0020_Legal_x0020_Entity xmlns="488de78e-08bf-4a6a-94ee-645c1ed3e8a5">2018-10-30T00:00:00+00:00</ED_x0020_Legal_x0020_Entity>
    <ED_x0020_Application_x0020_report xmlns="488de78e-08bf-4a6a-94ee-645c1ed3e8a5">2018-06-07T03:00:00+00:00</ED_x0020_Application_x0020_report>
    <DD_x0020_Phase_x0020_II_x0020_dispatch xmlns="488de78e-08bf-4a6a-94ee-645c1ed3e8a5">1</DD_x0020_Phase_x0020_II_x0020_dispatch>
    <SD_x0020_Phase_x0020_II_x0020_Dialogue_x0020_with_x0020_selected_x0020_candidates_x0020__x0028_CD_x0029_ xmlns="488de78e-08bf-4a6a-94ee-645c1ed3e8a5" xsi:nil="true"/>
    <ED_x0020_letters xmlns="488de78e-08bf-4a6a-94ee-645c1ed3e8a5">2018-11-09T00:00:00+00:00</ED_x0020_letters>
    <SD_x0020_moratorium xmlns="488de78e-08bf-4a6a-94ee-645c1ed3e8a5">2018-11-12T00:00:00+00:00</SD_x0020_moratorium>
    <SD_x0020_signature xmlns="488de78e-08bf-4a6a-94ee-645c1ed3e8a5">2018-11-23T00:00:00+00:00</SD_x0020_signature>
    <ED_x0020_dispatch_x0020_of_x0020_tender xmlns="488de78e-08bf-4a6a-94ee-645c1ed3e8a5" xsi:nil="true"/>
    <Title_x0020_of_x0020_the_x0020_Authorising_x0020_Officer xmlns="488de78e-08bf-4a6a-94ee-645c1ed3e8a5">Executive Director</Title_x0020_of_x0020_the_x0020_Authorising_x0020_Officer>
    <DD_x0020_Application_x0020_submission xmlns="488de78e-08bf-4a6a-94ee-645c1ed3e8a5">40</DD_x0020_Application_x0020_submission>
    <DD_x0020_Application_x0020_opening xmlns="488de78e-08bf-4a6a-94ee-645c1ed3e8a5">1</DD_x0020_Application_x0020_opening>
    <DD_x0020_Application_x0020_evaluation xmlns="488de78e-08bf-4a6a-94ee-645c1ed3e8a5">15</DD_x0020_Application_x0020_evaluation>
    <SD_x0020_Phase_x0020_III_x0020_Legal_x0020_verification_x0020_and_x0020_signature_x0020_AO_x0020__x0028_CD_x0029_ xmlns="488de78e-08bf-4a6a-94ee-645c1ed3e8a5" xsi:nil="true"/>
    <SD_x0020_submission xmlns="488de78e-08bf-4a6a-94ee-645c1ed3e8a5">2018-06-19T23:00:00+00:00</SD_x0020_submission>
    <SD_x0020_opening xmlns="488de78e-08bf-4a6a-94ee-645c1ed3e8a5">2018-08-15T01:00:00+00:00</SD_x0020_opening>
    <DD_x0020_letters xmlns="488de78e-08bf-4a6a-94ee-645c1ed3e8a5">1</DD_x0020_letters>
    <DD_x0020_dispatch_x0020_of_x0020_tender xmlns="488de78e-08bf-4a6a-94ee-645c1ed3e8a5" xsi:nil="true"/>
    <ED_x0020_Application_x0020_submission xmlns="488de78e-08bf-4a6a-94ee-645c1ed3e8a5">2018-04-30T00:00:00+00:00</ED_x0020_Application_x0020_submission>
    <ED_x0020_Application_x0020_opening xmlns="488de78e-08bf-4a6a-94ee-645c1ed3e8a5">2018-05-10T01:00:00+00:00</ED_x0020_Application_x0020_opening>
    <ED_x0020_Application_x0020_evaluation xmlns="488de78e-08bf-4a6a-94ee-645c1ed3e8a5">2018-06-01T02:00:00+00:00</ED_x0020_Application_x0020_evaluation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2018-11-08T00:00:00+00:00</SD_x0020_letters>
    <ED_x0020_signature xmlns="488de78e-08bf-4a6a-94ee-645c1ed3e8a5">2018-11-26T00:00:00+00:00</ED_x0020_signature>
    <SD_x0020_dispatch_x0020_of_x0020_tender xmlns="488de78e-08bf-4a6a-94ee-645c1ed3e8a5" xsi:nil="true"/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StatusDT xmlns="488de78e-08bf-4a6a-94ee-645c1ed3e8a5">Draft</StatusDT>
    <Contract_x0020_title xmlns="488de78e-08bf-4a6a-94ee-645c1ed3e8a5">Service Contract for Equipment Assistance Service (EAS) Northern Baltic Sea</Contract_x0020_title>
    <Legal_x0020_Officer xmlns="488de78e-08bf-4a6a-94ee-645c1ed3e8a5">
      <UserInfo>
        <DisplayName>PANDOLFI Gaia (EMSA)</DisplayName>
        <AccountId>77</AccountId>
        <AccountType/>
      </UserInfo>
    </Legal_x0020_Officer>
    <DD_x0020_signature xmlns="488de78e-08bf-4a6a-94ee-645c1ed3e8a5">1</DD_x0020_signature>
    <SD_x0020_Application_x0020_submission xmlns="488de78e-08bf-4a6a-94ee-645c1ed3e8a5">2018-03-21T00:00:00+00:00</SD_x0020_Application_x0020_submission>
    <SD_x0020_Application_x0020_opening xmlns="488de78e-08bf-4a6a-94ee-645c1ed3e8a5">2018-05-09T01:00:00+00:00</SD_x0020_Application_x0020_opening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  <AOFullName xmlns="488de78e-08bf-4a6a-94ee-645c1ed3e8a5" xsi:nil="true"/>
  </documentManagement>
</p:properties>
</file>

<file path=customXml/itemProps1.xml><?xml version="1.0" encoding="utf-8"?>
<ds:datastoreItem xmlns:ds="http://schemas.openxmlformats.org/officeDocument/2006/customXml" ds:itemID="{2736545F-7019-4BAC-B74C-7EC6CF72AD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8de78e-08bf-4a6a-94ee-645c1ed3e8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BEB71F-FB93-4841-8FCE-B17C649BDF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D6EA41-F1A3-48CA-BAD9-E6C7AE0672E3}">
  <ds:schemaRefs>
    <ds:schemaRef ds:uri="http://purl.org/dc/elements/1.1/"/>
    <ds:schemaRef ds:uri="488de78e-08bf-4a6a-94ee-645c1ed3e8a5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bid template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RAMON JARRAUD</dc:creator>
  <cp:lastModifiedBy>Marian CIRNAT</cp:lastModifiedBy>
  <cp:lastPrinted>2019-03-27T16:29:07Z</cp:lastPrinted>
  <dcterms:created xsi:type="dcterms:W3CDTF">2015-05-19T10:30:56Z</dcterms:created>
  <dcterms:modified xsi:type="dcterms:W3CDTF">2019-04-15T09:43:34Z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0x010100DCA190A6FBCCCC4CAC19D1272AFB8E1100F13C488D596BD447B6ED35D19685F560</vt:lpwstr>
  </property>
</Properties>
</file>